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70" yWindow="32770" windowWidth="19200" windowHeight="6940" activeTab="0"/>
  </bookViews>
  <sheets>
    <sheet name="Pert 4" sheetId="1" r:id="rId1"/>
  </sheets>
  <definedNames/>
  <calcPr fullCalcOnLoad="1"/>
</workbook>
</file>

<file path=xl/sharedStrings.xml><?xml version="1.0" encoding="utf-8"?>
<sst xmlns="http://schemas.openxmlformats.org/spreadsheetml/2006/main" count="67" uniqueCount="48">
  <si>
    <t>Cash</t>
  </si>
  <si>
    <t>a</t>
  </si>
  <si>
    <t>Piutang usaha</t>
  </si>
  <si>
    <t>Kas</t>
  </si>
  <si>
    <t>Beban kerugian piutang</t>
  </si>
  <si>
    <t>Cadangan kerugian piutang</t>
  </si>
  <si>
    <t>b</t>
  </si>
  <si>
    <t>Piutang Usaha</t>
  </si>
  <si>
    <t>c</t>
  </si>
  <si>
    <t>SOAL 3</t>
  </si>
  <si>
    <t>SOAL 2</t>
  </si>
  <si>
    <t>Instruksi:
Buat jurnal untuk mencatat masing-masing dari lima transaksi tsb
Posting saldo awal dan transaksi selama 2020 Piutang Usaha dan Cadangan kerugian piutang (gunakan T-akun) pada Buku besar.
Buat jurnal untuk mencatat beban piutang tak tertagih untuk tahun 2020, dengan asumsi bahwa piutang tak tertagih yang dihitung dari jadwal piutang (aging schedule) $115.000.</t>
  </si>
  <si>
    <t xml:space="preserve">      Penjualan</t>
  </si>
  <si>
    <t>Pada tanggal 31 Desember 2019, Catu Medical melaporkan informasi berikut tentang laporan posisi keuangannya.
Piutang usaha              : $ 960.000
Dikurangi: Cadangan kerugian piutang: $ 80.000
Selama tahun 2020, perusahaan memiliki transaksi berikut terkait dengan piutang:
Penjualan secara kredit $ 3.700.000.
Retur dan potongan penjualan $50.000
Penagihan piutang usaha $ 2.810.000
Penghapusan piutang yang dianggap tidak tertagih $90.000
Pemulihan kredit macet yang sebelumnya dihapus sebagai tidak tertagih $29.000</t>
  </si>
  <si>
    <t>Retur dan potongan penjualan</t>
  </si>
  <si>
    <t xml:space="preserve">      Piutang usaha</t>
  </si>
  <si>
    <t xml:space="preserve">    Cadangan kerugian piutang</t>
  </si>
  <si>
    <t xml:space="preserve">        Piutang usaha</t>
  </si>
  <si>
    <t>(membalik jurnal yang sudah dihapus)</t>
  </si>
  <si>
    <t>(mencatat kas masuk dr piutang)</t>
  </si>
  <si>
    <t>Cadangan Kerugian Piutang</t>
  </si>
  <si>
    <t>Biaya kerugian piutang</t>
  </si>
  <si>
    <t>d</t>
  </si>
  <si>
    <t>receivable turnover = net sales credit / average acct receivable</t>
  </si>
  <si>
    <t>/</t>
  </si>
  <si>
    <t xml:space="preserve">      Cadangan kerugian piutang</t>
  </si>
  <si>
    <t>March 31, 2021</t>
  </si>
  <si>
    <t xml:space="preserve">      Piutang dagang</t>
  </si>
  <si>
    <t>May 31, 2021</t>
  </si>
  <si>
    <t>Piutang dagang</t>
  </si>
  <si>
    <t xml:space="preserve">   Cadangan kerugian piutang</t>
  </si>
  <si>
    <t xml:space="preserve">     Piutang dagang</t>
  </si>
  <si>
    <t>(menghapus piutang tak tertagih)</t>
  </si>
  <si>
    <t>(awalnya dihapus, sekarang dapat bayar piutang)</t>
  </si>
  <si>
    <t>Dec 31, 2021</t>
  </si>
  <si>
    <t>piutang tak terbayar</t>
  </si>
  <si>
    <t xml:space="preserve">     piutang ragu-ragu</t>
  </si>
  <si>
    <t>Note receivable</t>
  </si>
  <si>
    <t xml:space="preserve">         Accounts receivable</t>
  </si>
  <si>
    <t xml:space="preserve">      Cash</t>
  </si>
  <si>
    <t>JP</t>
  </si>
  <si>
    <t>Interest receivable</t>
  </si>
  <si>
    <t xml:space="preserve">        Note receivable</t>
  </si>
  <si>
    <t xml:space="preserve">       Interest receivable</t>
  </si>
  <si>
    <t xml:space="preserve">       Interest revenue</t>
  </si>
  <si>
    <t>Accounts receivable</t>
  </si>
  <si>
    <t xml:space="preserve">      Note receivable</t>
  </si>
  <si>
    <t xml:space="preserve">      Interest receivable</t>
  </si>
</sst>
</file>

<file path=xl/styles.xml><?xml version="1.0" encoding="utf-8"?>
<styleSheet xmlns="http://schemas.openxmlformats.org/spreadsheetml/2006/main">
  <numFmts count="1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  <numFmt numFmtId="164" formatCode="_-[$$-409]* #,##0.00_ ;_-[$$-409]* \-#,##0.00\ ;_-[$$-409]* &quot;-&quot;??_ ;_-@_ "/>
    <numFmt numFmtId="165" formatCode="_-[$$-409]* #,##0.0_ ;_-[$$-409]* \-#,##0.0\ ;_-[$$-409]* &quot;-&quot;??_ ;_-@_ "/>
    <numFmt numFmtId="166" formatCode="_-[$$-409]* #,##0_ ;_-[$$-409]* \-#,##0\ ;_-[$$-409]* &quot;-&quot;??_ ;_-@_ "/>
    <numFmt numFmtId="167" formatCode="_-[$£-809]* #,##0_-;\-[$£-809]* #,##0_-;_-[$£-809]* &quot;-&quot;_-;_-@_-"/>
    <numFmt numFmtId="168" formatCode="_-* #,##0.0_-;\-* #,##0.0_-;_-* &quot;-&quot;??_-;_-@_-"/>
    <numFmt numFmtId="169" formatCode="_-* #,##0_-;\-* #,##0_-;_-* &quot;-&quot;??_-;_-@_-"/>
    <numFmt numFmtId="170" formatCode="_-[$R$-416]\ * #,##0_-;\-[$R$-416]\ * #,##0_-;_-[$R$-416]\ * &quot;-&quot;_-;_-@_-"/>
    <numFmt numFmtId="171" formatCode="_-[$€-2]\ * #,##0.00_-;\-[$€-2]\ * #,##0.00_-;_-[$€-2]\ * &quot;-&quot;??_-;_-@_-"/>
    <numFmt numFmtId="172" formatCode="_-[$€-2]\ * #,##0.0_-;\-[$€-2]\ * #,##0.0_-;_-[$€-2]\ * &quot;-&quot;??_-;_-@_-"/>
    <numFmt numFmtId="173" formatCode="_-[$€-2]\ * #,##0_-;\-[$€-2]\ * #,##0_-;_-[$€-2]\ * &quot;-&quot;??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b/>
      <u val="singleAccounting"/>
      <sz val="11"/>
      <color indexed="8"/>
      <name val="Calibri"/>
      <family val="2"/>
    </font>
    <font>
      <b/>
      <u val="single"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b/>
      <u val="singleAccounting"/>
      <sz val="11"/>
      <color theme="1"/>
      <name val="Calibri"/>
      <family val="2"/>
    </font>
    <font>
      <b/>
      <u val="single"/>
      <sz val="16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166" fontId="0" fillId="0" borderId="0" xfId="0" applyNumberFormat="1" applyAlignment="1">
      <alignment/>
    </xf>
    <xf numFmtId="0" fontId="0" fillId="0" borderId="0" xfId="0" applyBorder="1" applyAlignment="1">
      <alignment/>
    </xf>
    <xf numFmtId="0" fontId="38" fillId="0" borderId="0" xfId="0" applyFont="1" applyAlignment="1">
      <alignment vertical="center" wrapText="1"/>
    </xf>
    <xf numFmtId="166" fontId="0" fillId="0" borderId="0" xfId="0" applyNumberFormat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66" fontId="0" fillId="0" borderId="11" xfId="0" applyNumberFormat="1" applyBorder="1" applyAlignment="1">
      <alignment/>
    </xf>
    <xf numFmtId="166" fontId="39" fillId="25" borderId="0" xfId="0" applyNumberFormat="1" applyFont="1" applyFill="1" applyAlignment="1">
      <alignment/>
    </xf>
    <xf numFmtId="166" fontId="0" fillId="0" borderId="0" xfId="42" applyNumberFormat="1" applyFont="1" applyAlignment="1">
      <alignment/>
    </xf>
    <xf numFmtId="166" fontId="0" fillId="0" borderId="10" xfId="42" applyNumberFormat="1" applyFont="1" applyBorder="1" applyAlignment="1">
      <alignment/>
    </xf>
    <xf numFmtId="166" fontId="39" fillId="0" borderId="0" xfId="0" applyNumberFormat="1" applyFont="1" applyFill="1" applyAlignment="1">
      <alignment/>
    </xf>
    <xf numFmtId="166" fontId="36" fillId="25" borderId="11" xfId="0" applyNumberFormat="1" applyFont="1" applyFill="1" applyBorder="1" applyAlignment="1">
      <alignment/>
    </xf>
    <xf numFmtId="166" fontId="0" fillId="15" borderId="11" xfId="42" applyNumberFormat="1" applyFont="1" applyFill="1" applyBorder="1" applyAlignment="1">
      <alignment/>
    </xf>
    <xf numFmtId="166" fontId="0" fillId="15" borderId="11" xfId="0" applyNumberFormat="1" applyFill="1" applyBorder="1" applyAlignment="1">
      <alignment/>
    </xf>
    <xf numFmtId="166" fontId="0" fillId="25" borderId="10" xfId="42" applyNumberFormat="1" applyFont="1" applyFill="1" applyBorder="1" applyAlignment="1">
      <alignment/>
    </xf>
    <xf numFmtId="0" fontId="0" fillId="0" borderId="0" xfId="0" applyAlignment="1">
      <alignment horizontal="right" vertical="center"/>
    </xf>
    <xf numFmtId="0" fontId="0" fillId="0" borderId="12" xfId="0" applyBorder="1" applyAlignment="1">
      <alignment/>
    </xf>
    <xf numFmtId="16" fontId="0" fillId="0" borderId="12" xfId="0" applyNumberFormat="1" applyBorder="1" applyAlignment="1">
      <alignment/>
    </xf>
    <xf numFmtId="166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166" fontId="0" fillId="0" borderId="13" xfId="0" applyNumberFormat="1" applyBorder="1" applyAlignment="1">
      <alignment/>
    </xf>
    <xf numFmtId="166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166" fontId="0" fillId="0" borderId="15" xfId="0" applyNumberFormat="1" applyBorder="1" applyAlignment="1">
      <alignment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166" fontId="0" fillId="0" borderId="21" xfId="0" applyNumberFormat="1" applyBorder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right"/>
    </xf>
    <xf numFmtId="41" fontId="0" fillId="0" borderId="0" xfId="43" applyFont="1" applyAlignment="1">
      <alignment/>
    </xf>
    <xf numFmtId="41" fontId="0" fillId="0" borderId="0" xfId="43" applyFont="1" applyAlignment="1">
      <alignment vertical="center"/>
    </xf>
    <xf numFmtId="166" fontId="0" fillId="0" borderId="0" xfId="43" applyNumberFormat="1" applyFont="1" applyAlignment="1">
      <alignment/>
    </xf>
    <xf numFmtId="166" fontId="0" fillId="0" borderId="0" xfId="43" applyNumberFormat="1" applyFont="1" applyAlignment="1">
      <alignment vertical="center"/>
    </xf>
    <xf numFmtId="0" fontId="0" fillId="33" borderId="0" xfId="0" applyFill="1" applyAlignment="1">
      <alignment/>
    </xf>
    <xf numFmtId="166" fontId="0" fillId="33" borderId="0" xfId="43" applyNumberFormat="1" applyFont="1" applyFill="1" applyAlignment="1">
      <alignment/>
    </xf>
    <xf numFmtId="166" fontId="0" fillId="0" borderId="10" xfId="0" applyNumberFormat="1" applyBorder="1" applyAlignment="1">
      <alignment/>
    </xf>
    <xf numFmtId="166" fontId="0" fillId="33" borderId="0" xfId="0" applyNumberFormat="1" applyFill="1" applyAlignment="1">
      <alignment/>
    </xf>
    <xf numFmtId="41" fontId="0" fillId="33" borderId="0" xfId="43" applyFont="1" applyFill="1" applyAlignment="1">
      <alignment/>
    </xf>
    <xf numFmtId="41" fontId="0" fillId="0" borderId="0" xfId="0" applyNumberFormat="1" applyAlignment="1">
      <alignment/>
    </xf>
    <xf numFmtId="173" fontId="0" fillId="25" borderId="10" xfId="42" applyNumberFormat="1" applyFont="1" applyFill="1" applyBorder="1" applyAlignment="1">
      <alignment/>
    </xf>
    <xf numFmtId="171" fontId="0" fillId="15" borderId="11" xfId="0" applyNumberFormat="1" applyFill="1" applyBorder="1" applyAlignment="1">
      <alignment/>
    </xf>
    <xf numFmtId="0" fontId="0" fillId="2" borderId="0" xfId="0" applyFill="1" applyAlignment="1">
      <alignment/>
    </xf>
    <xf numFmtId="166" fontId="0" fillId="2" borderId="0" xfId="0" applyNumberForma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285750</xdr:colOff>
      <xdr:row>10</xdr:row>
      <xdr:rowOff>114300</xdr:rowOff>
    </xdr:from>
    <xdr:to>
      <xdr:col>15</xdr:col>
      <xdr:colOff>352425</xdr:colOff>
      <xdr:row>23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14154150" y="4638675"/>
          <a:ext cx="1895475" cy="2266950"/>
        </a:xfrm>
        <a:prstGeom prst="rect">
          <a:avLst/>
        </a:prstGeom>
        <a:solidFill>
          <a:srgbClr val="FFFFFF"/>
        </a:solidFill>
        <a:ln w="12700" cmpd="sng">
          <a:solidFill>
            <a:srgbClr val="70AD47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39</xdr:row>
      <xdr:rowOff>76200</xdr:rowOff>
    </xdr:from>
    <xdr:to>
      <xdr:col>1</xdr:col>
      <xdr:colOff>5534025</xdr:colOff>
      <xdr:row>67</xdr:row>
      <xdr:rowOff>114300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925050"/>
          <a:ext cx="5829300" cy="5372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219075</xdr:colOff>
      <xdr:row>75</xdr:row>
      <xdr:rowOff>180975</xdr:rowOff>
    </xdr:from>
    <xdr:to>
      <xdr:col>1</xdr:col>
      <xdr:colOff>6362700</xdr:colOff>
      <xdr:row>89</xdr:row>
      <xdr:rowOff>95250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19075" y="16964025"/>
          <a:ext cx="6534150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7"/>
  <sheetViews>
    <sheetView tabSelected="1" zoomScalePageLayoutView="0" workbookViewId="0" topLeftCell="B82">
      <selection activeCell="B38" sqref="B38"/>
    </sheetView>
  </sheetViews>
  <sheetFormatPr defaultColWidth="9.140625" defaultRowHeight="15"/>
  <cols>
    <col min="1" max="1" width="5.8515625" style="0" customWidth="1"/>
    <col min="2" max="2" width="95.8515625" style="0" customWidth="1"/>
    <col min="3" max="3" width="17.140625" style="0" customWidth="1"/>
    <col min="4" max="4" width="13.57421875" style="0" customWidth="1"/>
    <col min="5" max="6" width="12.00390625" style="0" customWidth="1"/>
    <col min="7" max="7" width="1.1484375" style="0" customWidth="1"/>
    <col min="8" max="8" width="13.8515625" style="0" customWidth="1"/>
  </cols>
  <sheetData>
    <row r="1" ht="157.5" customHeight="1">
      <c r="B1" s="3" t="s">
        <v>13</v>
      </c>
    </row>
    <row r="2" ht="84">
      <c r="B2" s="3" t="s">
        <v>11</v>
      </c>
    </row>
    <row r="4" spans="2:6" ht="14.25">
      <c r="B4" s="16" t="s">
        <v>1</v>
      </c>
      <c r="C4" t="s">
        <v>7</v>
      </c>
      <c r="D4" s="53">
        <v>3700000</v>
      </c>
      <c r="E4" s="54"/>
      <c r="F4" s="4"/>
    </row>
    <row r="5" spans="3:6" ht="14.25">
      <c r="C5" t="s">
        <v>12</v>
      </c>
      <c r="D5" s="53"/>
      <c r="E5" s="54">
        <f>D4</f>
        <v>3700000</v>
      </c>
      <c r="F5" s="4"/>
    </row>
    <row r="6" spans="3:6" ht="14.25">
      <c r="C6" t="s">
        <v>14</v>
      </c>
      <c r="D6" s="53">
        <v>50000</v>
      </c>
      <c r="E6" s="54"/>
      <c r="F6" s="4"/>
    </row>
    <row r="7" spans="3:6" ht="14.25">
      <c r="C7" t="s">
        <v>15</v>
      </c>
      <c r="D7" s="53"/>
      <c r="E7" s="54">
        <f>D6</f>
        <v>50000</v>
      </c>
      <c r="F7" s="4"/>
    </row>
    <row r="8" spans="3:6" ht="14.25">
      <c r="C8" t="s">
        <v>3</v>
      </c>
      <c r="D8" s="53">
        <v>2810000</v>
      </c>
      <c r="E8" s="54"/>
      <c r="F8" s="4"/>
    </row>
    <row r="9" spans="3:10" ht="14.25">
      <c r="C9" t="s">
        <v>15</v>
      </c>
      <c r="D9" s="53"/>
      <c r="E9" s="54">
        <f>D8</f>
        <v>2810000</v>
      </c>
      <c r="F9" s="4"/>
      <c r="H9" t="s">
        <v>21</v>
      </c>
      <c r="I9" s="51">
        <v>10000</v>
      </c>
      <c r="J9" s="51"/>
    </row>
    <row r="10" spans="3:10" ht="14.25">
      <c r="C10" s="55" t="s">
        <v>5</v>
      </c>
      <c r="D10" s="56">
        <v>90000</v>
      </c>
      <c r="E10" s="54"/>
      <c r="F10" s="4"/>
      <c r="H10" s="55" t="s">
        <v>5</v>
      </c>
      <c r="I10" s="59">
        <v>80000</v>
      </c>
      <c r="J10" s="52"/>
    </row>
    <row r="11" spans="3:10" ht="14.25">
      <c r="C11" s="55" t="s">
        <v>15</v>
      </c>
      <c r="D11" s="56"/>
      <c r="E11" s="54">
        <f>D10</f>
        <v>90000</v>
      </c>
      <c r="F11" s="4"/>
      <c r="H11" s="55" t="s">
        <v>15</v>
      </c>
      <c r="I11" s="59"/>
      <c r="J11" s="52">
        <v>90000</v>
      </c>
    </row>
    <row r="12" spans="4:6" ht="14.25">
      <c r="D12" s="53"/>
      <c r="E12" s="54"/>
      <c r="F12" s="4"/>
    </row>
    <row r="13" spans="3:6" ht="14.25">
      <c r="C13" t="s">
        <v>2</v>
      </c>
      <c r="D13" s="53">
        <v>29000</v>
      </c>
      <c r="E13" s="54"/>
      <c r="F13" s="4"/>
    </row>
    <row r="14" spans="3:6" ht="14.25">
      <c r="C14" t="s">
        <v>16</v>
      </c>
      <c r="D14" s="53"/>
      <c r="E14" s="54">
        <f>D13</f>
        <v>29000</v>
      </c>
      <c r="F14" s="4"/>
    </row>
    <row r="15" spans="3:6" ht="14.25">
      <c r="C15" t="s">
        <v>18</v>
      </c>
      <c r="D15" s="53"/>
      <c r="E15" s="54"/>
      <c r="F15" s="4"/>
    </row>
    <row r="16" spans="3:6" ht="14.25">
      <c r="C16" t="s">
        <v>3</v>
      </c>
      <c r="D16" s="53">
        <f>D13</f>
        <v>29000</v>
      </c>
      <c r="E16" s="54"/>
      <c r="F16" s="4"/>
    </row>
    <row r="17" spans="3:6" ht="14.25">
      <c r="C17" t="s">
        <v>17</v>
      </c>
      <c r="E17" s="4">
        <f>D16</f>
        <v>29000</v>
      </c>
      <c r="F17" s="4"/>
    </row>
    <row r="18" spans="3:6" ht="14.25">
      <c r="C18" t="s">
        <v>19</v>
      </c>
      <c r="E18" s="4"/>
      <c r="F18" s="4"/>
    </row>
    <row r="19" spans="5:6" ht="14.25">
      <c r="E19" s="4"/>
      <c r="F19" s="4"/>
    </row>
    <row r="20" ht="14.25">
      <c r="E20" s="1"/>
    </row>
    <row r="21" ht="14.25">
      <c r="F21" s="1"/>
    </row>
    <row r="23" spans="2:6" ht="14.25">
      <c r="B23" s="50" t="s">
        <v>6</v>
      </c>
      <c r="C23" s="46" t="s">
        <v>7</v>
      </c>
      <c r="D23" s="46"/>
      <c r="E23" s="46" t="s">
        <v>20</v>
      </c>
      <c r="F23" s="46"/>
    </row>
    <row r="24" spans="3:6" ht="14.25">
      <c r="C24" s="9">
        <v>960000</v>
      </c>
      <c r="D24" s="57">
        <f>E7</f>
        <v>50000</v>
      </c>
      <c r="E24" s="9">
        <f>D10</f>
        <v>90000</v>
      </c>
      <c r="F24" s="10">
        <v>80000</v>
      </c>
    </row>
    <row r="25" spans="3:6" ht="14.25">
      <c r="C25" s="1">
        <f>D4</f>
        <v>3700000</v>
      </c>
      <c r="D25" s="7">
        <f>E9</f>
        <v>2810000</v>
      </c>
      <c r="E25" s="1"/>
      <c r="F25" s="7">
        <f>E14</f>
        <v>29000</v>
      </c>
    </row>
    <row r="26" spans="3:6" ht="14.25">
      <c r="C26" s="1">
        <f>D13</f>
        <v>29000</v>
      </c>
      <c r="D26" s="7">
        <f>E11</f>
        <v>90000</v>
      </c>
      <c r="E26" s="1"/>
      <c r="F26" s="7"/>
    </row>
    <row r="27" spans="4:6" ht="14.25">
      <c r="D27" s="7">
        <f>E17</f>
        <v>29000</v>
      </c>
      <c r="F27" s="7"/>
    </row>
    <row r="28" spans="3:6" ht="14.25">
      <c r="C28" s="1">
        <f>SUM(C24:C27)</f>
        <v>4689000</v>
      </c>
      <c r="D28" s="1">
        <f>SUM(D24:D27)</f>
        <v>2979000</v>
      </c>
      <c r="E28" s="1">
        <f>SUM(E24:E27)</f>
        <v>90000</v>
      </c>
      <c r="F28" s="1">
        <f>SUM(F24:F27)</f>
        <v>109000</v>
      </c>
    </row>
    <row r="29" spans="3:6" ht="14.25">
      <c r="C29" s="58">
        <f>C28-D28</f>
        <v>1710000</v>
      </c>
      <c r="D29" s="6"/>
      <c r="E29" s="1"/>
      <c r="F29" s="12">
        <f>F28-E28</f>
        <v>19000</v>
      </c>
    </row>
    <row r="30" spans="4:6" ht="14.25">
      <c r="D30" s="7"/>
      <c r="F30" s="7">
        <f>F31-F29</f>
        <v>96000</v>
      </c>
    </row>
    <row r="31" spans="3:6" ht="15.75">
      <c r="C31" s="8"/>
      <c r="D31" s="6"/>
      <c r="E31" s="11"/>
      <c r="F31" s="13">
        <v>115000</v>
      </c>
    </row>
    <row r="32" ht="14.25">
      <c r="D32" s="6"/>
    </row>
    <row r="33" spans="1:5" ht="14.25">
      <c r="A33" t="s">
        <v>8</v>
      </c>
      <c r="C33" t="s">
        <v>4</v>
      </c>
      <c r="D33" s="1">
        <f>F30</f>
        <v>96000</v>
      </c>
      <c r="E33" s="1"/>
    </row>
    <row r="34" spans="3:6" ht="14.25">
      <c r="C34" t="s">
        <v>16</v>
      </c>
      <c r="E34" s="1">
        <f>D33</f>
        <v>96000</v>
      </c>
      <c r="F34" s="1"/>
    </row>
    <row r="35" spans="5:6" ht="14.25">
      <c r="E35" s="1"/>
      <c r="F35" s="1"/>
    </row>
    <row r="36" spans="5:6" ht="14.25">
      <c r="E36" s="1"/>
      <c r="F36" s="1"/>
    </row>
    <row r="37" spans="2:4" ht="14.25">
      <c r="B37" t="s">
        <v>22</v>
      </c>
      <c r="C37" t="s">
        <v>23</v>
      </c>
      <c r="D37" s="1"/>
    </row>
    <row r="38" spans="3:6" ht="14.25">
      <c r="C38" s="1">
        <f>E5-D6</f>
        <v>3650000</v>
      </c>
      <c r="D38" s="1" t="s">
        <v>24</v>
      </c>
      <c r="E38" s="1">
        <f>(C24-F24+C29-F31)/2</f>
        <v>1237500</v>
      </c>
      <c r="F38">
        <f>C38/E38</f>
        <v>2.9494949494949494</v>
      </c>
    </row>
    <row r="39" spans="1:4" ht="18">
      <c r="A39" s="35" t="s">
        <v>10</v>
      </c>
      <c r="B39" s="35"/>
      <c r="D39" s="1"/>
    </row>
    <row r="42" spans="3:4" ht="15">
      <c r="C42" s="46" t="s">
        <v>5</v>
      </c>
      <c r="D42" s="46"/>
    </row>
    <row r="43" spans="3:4" ht="15">
      <c r="C43" s="9"/>
      <c r="D43" s="15">
        <v>12000</v>
      </c>
    </row>
    <row r="44" spans="3:4" ht="15">
      <c r="C44" s="1"/>
      <c r="D44" s="7">
        <f>D45-D43</f>
        <v>26610</v>
      </c>
    </row>
    <row r="45" spans="3:4" ht="15">
      <c r="C45" s="1"/>
      <c r="D45" s="14">
        <v>38610</v>
      </c>
    </row>
    <row r="47" spans="2:5" ht="15">
      <c r="B47" s="16" t="s">
        <v>1</v>
      </c>
      <c r="C47" t="s">
        <v>4</v>
      </c>
      <c r="D47" s="51">
        <f>38610-12000</f>
        <v>26610</v>
      </c>
      <c r="E47" s="1"/>
    </row>
    <row r="48" spans="3:6" ht="15">
      <c r="C48" t="s">
        <v>25</v>
      </c>
      <c r="E48" s="60">
        <f>D47</f>
        <v>26610</v>
      </c>
      <c r="F48" s="1"/>
    </row>
    <row r="50" ht="15">
      <c r="B50" s="16" t="s">
        <v>6</v>
      </c>
    </row>
    <row r="51" spans="2:6" ht="15">
      <c r="B51" s="16" t="s">
        <v>26</v>
      </c>
      <c r="C51" t="s">
        <v>5</v>
      </c>
      <c r="D51">
        <v>1000</v>
      </c>
      <c r="E51" s="1"/>
      <c r="F51" s="1"/>
    </row>
    <row r="52" spans="3:6" ht="15">
      <c r="C52" t="s">
        <v>27</v>
      </c>
      <c r="E52" s="1">
        <f>D51</f>
        <v>1000</v>
      </c>
      <c r="F52" s="1"/>
    </row>
    <row r="53" spans="3:6" ht="15">
      <c r="C53" t="s">
        <v>32</v>
      </c>
      <c r="E53" s="1"/>
      <c r="F53" s="1"/>
    </row>
    <row r="54" spans="2:6" ht="15">
      <c r="B54" s="16" t="s">
        <v>28</v>
      </c>
      <c r="C54" t="s">
        <v>29</v>
      </c>
      <c r="D54">
        <v>1000</v>
      </c>
      <c r="E54" s="1"/>
      <c r="F54" s="1"/>
    </row>
    <row r="55" spans="3:6" ht="15">
      <c r="C55" t="s">
        <v>30</v>
      </c>
      <c r="E55" s="1">
        <f>D54</f>
        <v>1000</v>
      </c>
      <c r="F55" s="1"/>
    </row>
    <row r="56" spans="3:6" ht="15">
      <c r="C56" t="s">
        <v>3</v>
      </c>
      <c r="D56">
        <v>1000</v>
      </c>
      <c r="E56" s="1"/>
      <c r="F56" s="1"/>
    </row>
    <row r="57" spans="3:6" ht="15">
      <c r="C57" t="s">
        <v>31</v>
      </c>
      <c r="E57">
        <v>1000</v>
      </c>
      <c r="F57" s="1"/>
    </row>
    <row r="58" spans="3:4" ht="15">
      <c r="C58" s="46" t="s">
        <v>33</v>
      </c>
      <c r="D58" s="46"/>
    </row>
    <row r="59" spans="3:4" ht="15">
      <c r="C59" s="48" t="s">
        <v>5</v>
      </c>
      <c r="D59" s="48"/>
    </row>
    <row r="60" ht="15">
      <c r="C60" s="61">
        <v>800</v>
      </c>
    </row>
    <row r="61" spans="3:4" ht="15">
      <c r="C61" s="1"/>
      <c r="D61" s="7">
        <f>D62+C60</f>
        <v>32400</v>
      </c>
    </row>
    <row r="62" spans="3:4" ht="15">
      <c r="C62" s="1"/>
      <c r="D62" s="62">
        <v>31600</v>
      </c>
    </row>
    <row r="63" spans="2:5" ht="15">
      <c r="B63" s="16" t="s">
        <v>34</v>
      </c>
      <c r="C63" s="63" t="s">
        <v>35</v>
      </c>
      <c r="D63" s="64">
        <f>D61</f>
        <v>32400</v>
      </c>
      <c r="E63" s="64"/>
    </row>
    <row r="64" spans="3:6" ht="15">
      <c r="C64" s="63" t="s">
        <v>36</v>
      </c>
      <c r="D64" s="63"/>
      <c r="E64" s="64">
        <f>D63</f>
        <v>32400</v>
      </c>
      <c r="F64" s="1"/>
    </row>
    <row r="66" spans="3:4" ht="15">
      <c r="C66" t="s">
        <v>4</v>
      </c>
      <c r="D66" s="1">
        <f>D61</f>
        <v>32400</v>
      </c>
    </row>
    <row r="67" spans="3:5" ht="15">
      <c r="C67" t="s">
        <v>25</v>
      </c>
      <c r="E67" s="1">
        <f>D66</f>
        <v>32400</v>
      </c>
    </row>
    <row r="75" ht="21">
      <c r="B75" s="34" t="s">
        <v>9</v>
      </c>
    </row>
    <row r="77" spans="3:9" ht="15">
      <c r="C77" s="17"/>
      <c r="D77" s="47"/>
      <c r="E77" s="48"/>
      <c r="F77" s="48"/>
      <c r="G77" s="49"/>
      <c r="H77" s="17"/>
      <c r="I77" s="17"/>
    </row>
    <row r="78" spans="3:9" ht="15">
      <c r="C78" s="18">
        <v>44652</v>
      </c>
      <c r="D78" s="36" t="s">
        <v>37</v>
      </c>
      <c r="E78" s="37"/>
      <c r="F78" s="37"/>
      <c r="G78" s="38"/>
      <c r="H78" s="19">
        <v>30000</v>
      </c>
      <c r="I78" s="19"/>
    </row>
    <row r="79" spans="3:9" ht="15">
      <c r="C79" s="20"/>
      <c r="D79" s="43" t="s">
        <v>38</v>
      </c>
      <c r="E79" s="44"/>
      <c r="F79" s="44"/>
      <c r="G79" s="45"/>
      <c r="H79" s="21"/>
      <c r="I79" s="21">
        <f>H78</f>
        <v>30000</v>
      </c>
    </row>
    <row r="80" spans="3:9" ht="15">
      <c r="C80" s="18">
        <v>44743</v>
      </c>
      <c r="D80" s="36" t="s">
        <v>37</v>
      </c>
      <c r="E80" s="37"/>
      <c r="F80" s="37"/>
      <c r="G80" s="38"/>
      <c r="H80" s="19">
        <v>25000</v>
      </c>
      <c r="I80" s="19"/>
    </row>
    <row r="81" spans="3:9" ht="15">
      <c r="C81" s="20"/>
      <c r="D81" s="43" t="s">
        <v>39</v>
      </c>
      <c r="E81" s="44"/>
      <c r="F81" s="44"/>
      <c r="G81" s="45"/>
      <c r="H81" s="21"/>
      <c r="I81" s="21">
        <f>H80</f>
        <v>25000</v>
      </c>
    </row>
    <row r="82" spans="3:9" ht="15">
      <c r="C82" s="18">
        <v>44926</v>
      </c>
      <c r="D82" s="36" t="s">
        <v>41</v>
      </c>
      <c r="E82" s="37"/>
      <c r="F82" s="37"/>
      <c r="G82" s="38"/>
      <c r="H82" s="19">
        <f>(H78*6%*(9/12))+(H80*10%*6/12)</f>
        <v>2600</v>
      </c>
      <c r="I82" s="19"/>
    </row>
    <row r="83" spans="3:9" ht="15">
      <c r="C83" s="20" t="s">
        <v>40</v>
      </c>
      <c r="D83" s="43" t="s">
        <v>44</v>
      </c>
      <c r="E83" s="44"/>
      <c r="F83" s="44"/>
      <c r="G83" s="45"/>
      <c r="H83" s="21"/>
      <c r="I83" s="21">
        <f>H82</f>
        <v>2600</v>
      </c>
    </row>
    <row r="84" spans="3:9" ht="15">
      <c r="C84" s="18">
        <v>44652</v>
      </c>
      <c r="D84" s="36" t="s">
        <v>0</v>
      </c>
      <c r="E84" s="37"/>
      <c r="F84" s="37"/>
      <c r="G84" s="38"/>
      <c r="H84" s="19">
        <f>SUM(I85:I87)</f>
        <v>31800</v>
      </c>
      <c r="I84" s="19"/>
    </row>
    <row r="85" spans="3:9" ht="15">
      <c r="C85" s="20"/>
      <c r="D85" s="43" t="s">
        <v>42</v>
      </c>
      <c r="E85" s="44"/>
      <c r="F85" s="44"/>
      <c r="G85" s="45"/>
      <c r="H85" s="21"/>
      <c r="I85" s="21">
        <f>H78</f>
        <v>30000</v>
      </c>
    </row>
    <row r="86" spans="3:9" ht="15">
      <c r="C86" s="18"/>
      <c r="D86" s="36" t="s">
        <v>43</v>
      </c>
      <c r="E86" s="37"/>
      <c r="F86" s="37"/>
      <c r="G86" s="38"/>
      <c r="H86" s="19"/>
      <c r="I86" s="19">
        <f>H78*6%*9/12</f>
        <v>1350</v>
      </c>
    </row>
    <row r="87" spans="3:9" ht="15">
      <c r="C87" s="20"/>
      <c r="D87" s="43" t="s">
        <v>44</v>
      </c>
      <c r="E87" s="44"/>
      <c r="F87" s="44"/>
      <c r="G87" s="45"/>
      <c r="H87" s="21"/>
      <c r="I87" s="21">
        <f>H78*6%*(3/12)</f>
        <v>450</v>
      </c>
    </row>
    <row r="88" spans="3:9" ht="15">
      <c r="C88" s="18">
        <v>44652</v>
      </c>
      <c r="D88" s="36" t="s">
        <v>45</v>
      </c>
      <c r="E88" s="37"/>
      <c r="F88" s="37"/>
      <c r="G88" s="38"/>
      <c r="H88" s="19">
        <f>SUM(I89:I91)</f>
        <v>26875</v>
      </c>
      <c r="I88" s="22"/>
    </row>
    <row r="89" spans="3:9" ht="15">
      <c r="C89" s="23"/>
      <c r="D89" s="39" t="s">
        <v>46</v>
      </c>
      <c r="E89" s="40"/>
      <c r="F89" s="40"/>
      <c r="G89" s="41"/>
      <c r="H89" s="24"/>
      <c r="I89" s="25">
        <f>H80</f>
        <v>25000</v>
      </c>
    </row>
    <row r="90" spans="3:9" ht="15">
      <c r="C90" s="20"/>
      <c r="D90" s="43" t="s">
        <v>47</v>
      </c>
      <c r="E90" s="44"/>
      <c r="F90" s="44"/>
      <c r="G90" s="45"/>
      <c r="H90" s="21"/>
      <c r="I90" s="26">
        <f>H80*10%*6/12</f>
        <v>1250</v>
      </c>
    </row>
    <row r="91" spans="3:9" ht="14.25">
      <c r="C91" s="18"/>
      <c r="D91" s="43" t="s">
        <v>44</v>
      </c>
      <c r="E91" s="44"/>
      <c r="F91" s="44"/>
      <c r="G91" s="45"/>
      <c r="H91" s="19"/>
      <c r="I91" s="22">
        <f>H80*10%*3/12</f>
        <v>625</v>
      </c>
    </row>
    <row r="92" spans="3:9" ht="14.25">
      <c r="C92" s="23"/>
      <c r="D92" s="39"/>
      <c r="E92" s="40"/>
      <c r="F92" s="40"/>
      <c r="G92" s="41"/>
      <c r="H92" s="24"/>
      <c r="I92" s="25"/>
    </row>
    <row r="93" spans="3:9" ht="14.25">
      <c r="C93" s="20"/>
      <c r="D93" s="27"/>
      <c r="E93" s="28"/>
      <c r="F93" s="28"/>
      <c r="G93" s="29"/>
      <c r="H93" s="21"/>
      <c r="I93" s="26"/>
    </row>
    <row r="94" spans="3:9" ht="14.25">
      <c r="C94" s="18"/>
      <c r="D94" s="5"/>
      <c r="E94" s="30"/>
      <c r="F94" s="30"/>
      <c r="G94" s="31"/>
      <c r="H94" s="19"/>
      <c r="I94" s="22"/>
    </row>
    <row r="95" spans="3:9" ht="14.25">
      <c r="C95" s="23"/>
      <c r="D95" s="6"/>
      <c r="E95" s="2"/>
      <c r="F95" s="2"/>
      <c r="G95" s="32"/>
      <c r="H95" s="24"/>
      <c r="I95" s="25"/>
    </row>
    <row r="96" spans="3:9" ht="14.25">
      <c r="C96" s="20"/>
      <c r="D96" s="27"/>
      <c r="E96" s="28"/>
      <c r="F96" s="28"/>
      <c r="G96" s="29"/>
      <c r="H96" s="21"/>
      <c r="I96" s="26"/>
    </row>
    <row r="97" spans="3:9" ht="14.25">
      <c r="C97" s="42"/>
      <c r="D97" s="42"/>
      <c r="E97" s="42"/>
      <c r="F97" s="42"/>
      <c r="G97" s="42"/>
      <c r="H97" s="33"/>
      <c r="I97" s="33"/>
    </row>
  </sheetData>
  <sheetProtection/>
  <mergeCells count="22">
    <mergeCell ref="D91:G91"/>
    <mergeCell ref="D92:G92"/>
    <mergeCell ref="C97:G97"/>
    <mergeCell ref="C59:D59"/>
    <mergeCell ref="D85:G85"/>
    <mergeCell ref="D86:G86"/>
    <mergeCell ref="D87:G87"/>
    <mergeCell ref="D88:G88"/>
    <mergeCell ref="D89:G89"/>
    <mergeCell ref="D90:G90"/>
    <mergeCell ref="D79:G79"/>
    <mergeCell ref="D80:G80"/>
    <mergeCell ref="D81:G81"/>
    <mergeCell ref="D82:G82"/>
    <mergeCell ref="D83:G83"/>
    <mergeCell ref="D84:G84"/>
    <mergeCell ref="C23:D23"/>
    <mergeCell ref="E23:F23"/>
    <mergeCell ref="C42:D42"/>
    <mergeCell ref="C58:D58"/>
    <mergeCell ref="D77:G77"/>
    <mergeCell ref="D78:G78"/>
  </mergeCells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Lenovo</cp:lastModifiedBy>
  <dcterms:created xsi:type="dcterms:W3CDTF">2021-04-07T12:37:08Z</dcterms:created>
  <dcterms:modified xsi:type="dcterms:W3CDTF">2022-03-22T20:44:15Z</dcterms:modified>
  <cp:category/>
  <cp:version/>
  <cp:contentType/>
  <cp:contentStatus/>
</cp:coreProperties>
</file>